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'Beginner'!$A$1:$G$21</definedName>
    <definedName name="_xlnm.Print_Area" localSheetId="2">'Halfgevorderd'!$A$1:$H$24</definedName>
    <definedName name="_xlnm.Print_Area" localSheetId="3">'Gevorderd'!$A$1:$L$22</definedName>
    <definedName name="_xlnm.Print_Area" localSheetId="4">'Expert'!$A$1:$J$45</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<sst xmlns="http://schemas.openxmlformats.org/spreadsheetml/2006/main" count="102" uniqueCount="76">
  <si>
    <t>BET (Engels: PMT)</t>
  </si>
  <si>
    <t>Voorbeeldwerkmap van DivZero</t>
  </si>
  <si>
    <t>Wat ze doet</t>
  </si>
  <si>
    <t>Berekent het vaste bedrag per termijn van een lening of lease, op basis van de rente per termijn, het aantal termijnen en het geleende bedrag.</t>
  </si>
  <si>
    <t>Pagina op de site</t>
  </si>
  <si>
    <t>https://divzero.app/nl/functies/bet/</t>
  </si>
  <si>
    <t>De voorbeelden in dit bestand</t>
  </si>
  <si>
    <t>Beginner</t>
  </si>
  <si>
    <t>Het maandelijkse termijnbedrag van een banklening narekenen</t>
  </si>
  <si>
    <t>Halfgevorderd</t>
  </si>
  <si>
    <t>Een leasetermijn toetsen die aan het begin van de maand wordt betaald</t>
  </si>
  <si>
    <t>Gevorderd</t>
  </si>
  <si>
    <t>Termijnbedragen van leningen markeren die afwijken van het contract, slottermijn inbegrepen</t>
  </si>
  <si>
    <t>Expert</t>
  </si>
  <si>
    <t>Totale financieringslasten van een lease met kwartaaltermijnen en gegarandeerde restwaarde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</si>
  <si>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</si>
  <si>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</si>
  <si>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</si>
  <si>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</si>
  <si>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</si>
  <si>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</si>
  <si>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</si>
  <si>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</si>
  <si>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</si>
  <si>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</si>
  <si>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</si>
  <si>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</si>
  <si>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</si>
  <si>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</si>
  <si>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</si>
  <si>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Geleend bedrag</t>
  </si>
  <si>
    <t>Jaarrente</t>
  </si>
  <si>
    <t>Maanden</t>
  </si>
  <si>
    <t>Beginner: Het maandelijkse termijnbedrag van een banklening narekenen</t>
  </si>
  <si>
    <t>Veldhuis Installatie BV nam een banklening van 250.000,00 op tegen 4,8% per jaar om een nieuwe werkplaats te financieren, af te lossen in 60 gelijke maandelijkse termijnen. De leningsovereenkomst zit in het controledossier. Je rekent het maandelijkse termijnbedrag na om het bedrag te toetsen dat de cliënt betaalt.</t>
  </si>
  <si>
    <t>Formulecel</t>
  </si>
  <si>
    <t>D2</t>
  </si>
  <si>
    <t>Formule in Nederlandse Excel (puntkomma)</t>
  </si>
  <si>
    <t>=BET(B2/12; C2; A2)</t>
  </si>
  <si>
    <t>Formule met Engelse functienamen (komma)</t>
  </si>
  <si>
    <t>=PMT(B2/12, C2, A2)</t>
  </si>
  <si>
    <t>Gewone tekst. De formule in de cel zelf volgt de scheidingstekens van jouw Excel.</t>
  </si>
  <si>
    <t>Verwacht resultaat</t>
  </si>
  <si>
    <t>Gegevens: Leningsovereenkomst van Veldhuis Installatie BV: 250.000,00 tegen 4,8% per jaar, 60 maandtermijnen die aan het einde van elke maand worden betaald.</t>
  </si>
  <si>
    <t>Contante waarde betalingen</t>
  </si>
  <si>
    <t>Termijn volgens contract</t>
  </si>
  <si>
    <t>Halfgevorderd: Een leasetermijn toetsen die aan het begin van de maand wordt betaald</t>
  </si>
  <si>
    <t>Veldhuis Installatie BV least bedrijfsbusjes. Contant gemaakt tegen een marginale rentevoet van 3,6% per jaar is de contante waarde van alle 36 maandelijkse betalingen 84.000,00. De eerste betaling is verschuldigd op de aanvangsdatum, dus de leaseverplichting onder IFRS 16 op die datum is 84.000,00 - 2.457,72 = 81.542,28, omdat alleen de nog niet betaalde betalingen meetellen. Het contract noemt een termijn van 2.457,72 en dat bedrag controleer je.</t>
  </si>
  <si>
    <t>E2</t>
  </si>
  <si>
    <t>=AFRONDEN(-BET(B2/12; C2; A2; 0; 1); 2)</t>
  </si>
  <si>
    <t>=ROUND(-PMT(B2/12, C2, A2, 0, 1), 2)</t>
  </si>
  <si>
    <t>Gegevens: De betalingen gebeuren vooraf: de eerste op de aanvangsdatum, de laatste in maand 36 van de looptijd. De 84.000,00 is de contante waarde van alle betalingen, oftewel de verplichting voordat de eerste betaling is gedaan.</t>
  </si>
  <si>
    <t>Lening</t>
  </si>
  <si>
    <t>Hoofdsom</t>
  </si>
  <si>
    <t>Slottermijn</t>
  </si>
  <si>
    <t>Termijn volgens cliënt</t>
  </si>
  <si>
    <t>Tolerantie</t>
  </si>
  <si>
    <t>Gevorderd: Termijnbedragen van leningen markeren die afwijken van het contract, slottermijn inbegrepen</t>
  </si>
  <si>
    <t>L-01</t>
  </si>
  <si>
    <t>L-02</t>
  </si>
  <si>
    <t>De leningenlijst van de cliënt bevat drie leningen van Veldhuis Installatie BV, elk met een slottermijn die samen met de laatste maandtermijn verschuldigd is. Je rekent elk termijnbedrag na en vergelijkt het met het bedrag in de lijst van de cliënt. Een verschil van meer dan 5 cent (cel I2) vraagt om opvolging.</t>
  </si>
  <si>
    <t>L-03</t>
  </si>
  <si>
    <t>G2</t>
  </si>
  <si>
    <t xml:space="preserve">=ALS(ABS(AFRONDEN(-BET(C2/12; D2; B2; -E2);
  2) - F2) &lt;= $I$2; "In orde"; "Onderzoeken")</t>
  </si>
  <si>
    <t xml:space="preserve">=IF(ABS(ROUND(-PMT(C2/12, D2, B2, -E2), 2) - F2) &lt;= $I$2,
  "In orde", "Onderzoeken")</t>
  </si>
  <si>
    <t>Onderzoeken</t>
  </si>
  <si>
    <t>Gegevens: De slottermijn wordt samen met de laatste maandtermijn betaald, aan het einde van de laatste maand (maand 48 bij L-01). In een echt werkblad loopt de lijst door voor veel meer leningen; kopieer G2 omlaag.</t>
  </si>
  <si>
    <t>Jaren</t>
  </si>
  <si>
    <t>Betalingen per jaar</t>
  </si>
  <si>
    <t>Restwaarde</t>
  </si>
  <si>
    <t>Type</t>
  </si>
  <si>
    <t>Expert: Totale financieringslasten van een lease met kwartaaltermijnen en gegarandeerde restwaarde</t>
  </si>
  <si>
    <t>Veldhuis Installatie BV least een magazijnkraan. Contant gemaakt tegen 5,2% per jaar is de contante waarde van de 20 kwartaaltermijnen en de gegarandeerde restwaarde van 12.000,00 gelijk aan 180.000,00. De cliënt betaalt vooraf, dus de eerste termijn wordt op de aanvangsdatum betaald en de verplichting die dan wordt opgenomen is 180.000,00 - 9.624,33 = 170.375,67. Je rekent het termijnbedrag en de totale financieringslasten over de looptijd na (totaal betaald min 180.000,00), om het totaal aan rente in het leaseschema van de cliënt te toetsen.</t>
  </si>
  <si>
    <t xml:space="preserve">=LET(
  contanteWaarde; A2;
  perJaar; D2;
  rentevoet; B2 / perJaar;
  termijnen; C2 * perJaar;
  restwaarde; E2;
  betaalmoment; F2;
  betaling; AFRONDEN(-BET(rentevoet; termijnen;
    contanteWaarde; -restwaarde; betaalmoment); 2);
  betaling * termijnen + restwaarde - contanteWaarde
)</t>
  </si>
  <si>
    <t xml:space="preserve">=LET(
  presentValue, A2,
  perYear, D2,
  rate, B2 / perYear,
  periods, C2 * perYear,
  residual, E2,
  timing, F2,
  payment, ROUND(-PMT(rate, periods, presentValue,
    -residual, timing), 2),
  payment * periods + residual - presentValue
)</t>
  </si>
  <si>
    <t>Gegevens: Type 1 betekent betaling vooraf; de gegarandeerde restwaarde van 12.000,00 is verschuldigd aan het einde van kwartaal 20. Aanname: de volledige restwaarde wordt naar verwachting betaald. Onder IFRS 16 telt alleen het bedrag mee dat naar verwachting op grond van de garantie wordt betaald, dus een lagere verwachting verandert tw. LET heeft Excel 2021 of Microsoft 365 nodig.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</si>
</sst>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6" fillId="0" borderId="0" xfId="0" applyFont="1" applyAlignment="1">
      <alignment horizontal="left" vertical="top" wrapText="1"/>
    </xf>
    <xf numFmtId="164" fontId="4" fillId="0" borderId="1" xfId="0" applyNumberFormat="1" applyFont="1" applyBorder="1"/>
    <xf numFmtId="165" fontId="4" fillId="0" borderId="1" xfId="0" applyNumberFormat="1" applyFont="1" applyBorder="1"/>
    <xf numFmtId="3"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4" fillId="0" borderId="1" xfId="0" applyFont="1" applyBorder="1"/>
    <xf numFmtId="0" fontId="4" fillId="3" borderId="2" xfId="0" applyFont="1" applyFill="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b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7" customWidth="1"/>
    <col min="2" max="2" width="12" customWidth="1"/>
    <col min="3" max="3" width="10" customWidth="1"/>
    <col min="4" max="4" width="13" customWidth="1"/>
    <col min="5" max="5" width="3" customWidth="1"/>
    <col min="6" max="6" width="20" customWidth="1"/>
    <col min="7" max="7" width="48" customWidth="1"/>
  </cols>
  <sheetData>
    <row r="1" ht="18" customHeight="1" spans="1:7" x14ac:dyDescent="0.25">
      <c r="A1" s="11" t="s">
        <v>30</v>
      </c>
      <c r="B1" s="11" t="s">
        <v>31</v>
      </c>
      <c r="C1" s="11" t="s">
        <v>32</v>
      </c>
      <c r="F1" s="12" t="s">
        <v>33</v>
      </c>
      <c r="G1"/>
    </row>
    <row r="2" ht="18" customHeight="1" spans="1:7" x14ac:dyDescent="0.25">
      <c r="A2" s="13">
        <v>250000</v>
      </c>
      <c r="B2" s="14">
        <v>0.048</v>
      </c>
      <c r="C2" s="15">
        <v>60</v>
      </c>
      <c r="D2" s="16" cm="1">
        <f t="array" ref="D2">PMT(B2/12, C2, A2)</f>
        <v>-4694.9355026</v>
      </c>
      <c r="F2"/>
      <c r="G2"/>
    </row>
    <row r="3" ht="15" customHeight="1" spans="6:7" x14ac:dyDescent="0.25">
      <c r="F3" s="17" t="s">
        <v>34</v>
      </c>
      <c r="G3"/>
    </row>
    <row r="4" ht="15" customHeight="1" spans="6:7" x14ac:dyDescent="0.25">
      <c r="F4"/>
      <c r="G4"/>
    </row>
    <row r="5" ht="15" customHeight="1" spans="6:7" x14ac:dyDescent="0.25">
      <c r="F5"/>
      <c r="G5"/>
    </row>
    <row r="6" ht="15" customHeight="1" spans="6:7" x14ac:dyDescent="0.25">
      <c r="F6"/>
      <c r="G6"/>
    </row>
    <row r="7" ht="15" customHeight="1" spans="6:7" x14ac:dyDescent="0.25">
      <c r="F7"/>
      <c r="G7"/>
    </row>
    <row r="8" ht="15" customHeight="1" x14ac:dyDescent="0.25"/>
    <row r="9" ht="15" customHeight="1" spans="6:7" x14ac:dyDescent="0.25">
      <c r="F9" s="18" t="s">
        <v>35</v>
      </c>
      <c r="G9" s="19" t="s">
        <v>36</v>
      </c>
    </row>
    <row r="10" ht="15" customHeight="1" spans="6:6" x14ac:dyDescent="0.25">
      <c r="F10" s="18" t="s">
        <v>37</v>
      </c>
    </row>
    <row r="11" ht="15" customHeight="1" spans="6:7" x14ac:dyDescent="0.25">
      <c r="F11" s="20" t="s">
        <v>38</v>
      </c>
      <c r="G11" s="21"/>
    </row>
    <row r="12" ht="15" customHeight="1" spans="6:6" x14ac:dyDescent="0.25">
      <c r="F12" s="18" t="s">
        <v>39</v>
      </c>
    </row>
    <row r="13" ht="15" customHeight="1" spans="6:7" x14ac:dyDescent="0.25">
      <c r="F13" s="20" t="s">
        <v>40</v>
      </c>
      <c r="G13" s="21"/>
    </row>
    <row r="14" ht="15" customHeight="1" spans="6:7" x14ac:dyDescent="0.25">
      <c r="F14" s="22" t="s">
        <v>41</v>
      </c>
      <c r="G14"/>
    </row>
    <row r="15" ht="15" customHeight="1" x14ac:dyDescent="0.25"/>
    <row r="16" ht="15" customHeight="1" spans="6:7" x14ac:dyDescent="0.25">
      <c r="F16" s="18" t="s">
        <v>42</v>
      </c>
      <c r="G16" s="23">
        <v>-4694.9355026</v>
      </c>
    </row>
    <row r="17" ht="15" customHeight="1" spans="6:7" x14ac:dyDescent="0.25">
      <c r="F17" s="18" t="s">
        <v>22</v>
      </c>
      <c r="G17" s="24" t="str" cm="1">
        <f t="array" ref="G17">IF(IF(ISERROR(D2)+ISERROR($G$16)=2,ERROR.TYPE(D2)=ERROR.TYPE($G$16),IF(ISERROR(D2)+ISERROR($G$16)=1,FALSE,IF(ISNUMBER(D2)*ISNUMBER($G$16)=1,ABS(D2-$G$16)&lt;=1E-9*(1+ABS($G$16)),EXACT(D2&amp;"",$G$16&amp;"")))),"Klopt","Wijkt af")</f>
        <v>Klopt</v>
      </c>
    </row>
    <row r="18" ht="15" customHeight="1" x14ac:dyDescent="0.25"/>
    <row r="19" ht="15" customHeight="1" spans="6:7" x14ac:dyDescent="0.25">
      <c r="F19" s="17" t="s">
        <v>43</v>
      </c>
      <c r="G19"/>
    </row>
    <row r="20" ht="15" customHeight="1" spans="6:7" x14ac:dyDescent="0.25">
      <c r="F20"/>
      <c r="G20"/>
    </row>
    <row r="21" ht="15" customHeight="1" spans="6:7" x14ac:dyDescent="0.25">
      <c r="F21"/>
      <c r="G21"/>
    </row>
  </sheetData>
  <mergeCells count="6">
    <mergeCell ref="F1:G2"/>
    <mergeCell ref="F3:G7"/>
    <mergeCell ref="F11:G11"/>
    <mergeCell ref="F13:G13"/>
    <mergeCell ref="F14:G14"/>
    <mergeCell ref="F19:G21"/>
  </mergeCells>
  <conditionalFormatting sqref="G17">
    <cfRule type="expression" dxfId="0" priority="1">
      <formula>G17&lt;&gt;"Klopt"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4"/>
  <sheetViews>
    <sheetView workbookViewId="0" zoomScale="100">
      <selection activeCell="E2" sqref="E2"/>
    </sheetView>
  </sheetViews>
  <sheetFormatPr defaultRowHeight="15" outlineLevelRow="0" outlineLevelCol="0" x14ac:dyDescent="55"/>
  <cols>
    <col min="1" max="1" width="29" customWidth="1"/>
    <col min="2" max="2" width="12" customWidth="1"/>
    <col min="3" max="3" width="10" customWidth="1"/>
    <col min="4" max="4" width="27" customWidth="1"/>
    <col min="5" max="5" width="12" customWidth="1"/>
    <col min="6" max="6" width="3" customWidth="1"/>
    <col min="7" max="7" width="20" customWidth="1"/>
    <col min="8" max="8" width="48" customWidth="1"/>
  </cols>
  <sheetData>
    <row r="1" ht="18" customHeight="1" spans="1:8" x14ac:dyDescent="0.25">
      <c r="A1" s="11" t="s">
        <v>44</v>
      </c>
      <c r="B1" s="11" t="s">
        <v>31</v>
      </c>
      <c r="C1" s="11" t="s">
        <v>32</v>
      </c>
      <c r="D1" s="11" t="s">
        <v>45</v>
      </c>
      <c r="G1" s="12" t="s">
        <v>46</v>
      </c>
      <c r="H1"/>
    </row>
    <row r="2" ht="18" customHeight="1" spans="1:8" x14ac:dyDescent="0.25">
      <c r="A2" s="13">
        <v>84000</v>
      </c>
      <c r="B2" s="14">
        <v>0.036</v>
      </c>
      <c r="C2" s="15">
        <v>36</v>
      </c>
      <c r="D2" s="13">
        <v>2457.72</v>
      </c>
      <c r="E2" s="16" cm="1">
        <f t="array" ref="E2">ROUND(-PMT(B2/12, C2, A2, 0, 1), 2)</f>
        <v>2457.72</v>
      </c>
      <c r="G2"/>
      <c r="H2"/>
    </row>
    <row r="3" ht="15" customHeight="1" spans="7:8" x14ac:dyDescent="0.25">
      <c r="G3" s="17" t="s">
        <v>47</v>
      </c>
      <c r="H3"/>
    </row>
    <row r="4" ht="15" customHeight="1" spans="7:8" x14ac:dyDescent="0.25">
      <c r="G4"/>
      <c r="H4"/>
    </row>
    <row r="5" ht="15" customHeight="1" spans="7:8" x14ac:dyDescent="0.25">
      <c r="G5"/>
      <c r="H5"/>
    </row>
    <row r="6" ht="15" customHeight="1" spans="7:8" x14ac:dyDescent="0.25">
      <c r="G6"/>
      <c r="H6"/>
    </row>
    <row r="7" ht="15" customHeight="1" spans="7:8" x14ac:dyDescent="0.25">
      <c r="G7"/>
      <c r="H7"/>
    </row>
    <row r="8" ht="15" customHeight="1" spans="7:8" x14ac:dyDescent="0.25">
      <c r="G8"/>
      <c r="H8"/>
    </row>
    <row r="9" ht="15" customHeight="1" spans="7:8" x14ac:dyDescent="0.25">
      <c r="G9"/>
      <c r="H9"/>
    </row>
    <row r="10" ht="15" customHeight="1" x14ac:dyDescent="0.25"/>
    <row r="11" ht="15" customHeight="1" spans="7:8" x14ac:dyDescent="0.25">
      <c r="G11" s="18" t="s">
        <v>35</v>
      </c>
      <c r="H11" s="19" t="s">
        <v>48</v>
      </c>
    </row>
    <row r="12" ht="15" customHeight="1" spans="7:7" x14ac:dyDescent="0.25">
      <c r="G12" s="18" t="s">
        <v>37</v>
      </c>
    </row>
    <row r="13" ht="15" customHeight="1" spans="7:8" x14ac:dyDescent="0.25">
      <c r="G13" s="20" t="s">
        <v>49</v>
      </c>
      <c r="H13" s="21"/>
    </row>
    <row r="14" ht="15" customHeight="1" spans="7:7" x14ac:dyDescent="0.25">
      <c r="G14" s="18" t="s">
        <v>39</v>
      </c>
    </row>
    <row r="15" ht="15" customHeight="1" spans="7:8" x14ac:dyDescent="0.25">
      <c r="G15" s="20" t="s">
        <v>50</v>
      </c>
      <c r="H15" s="21"/>
    </row>
    <row r="16" ht="15" customHeight="1" spans="7:8" x14ac:dyDescent="0.25">
      <c r="G16" s="22" t="s">
        <v>41</v>
      </c>
      <c r="H16"/>
    </row>
    <row r="17" ht="15" customHeight="1" x14ac:dyDescent="0.25"/>
    <row r="18" ht="15" customHeight="1" spans="7:8" x14ac:dyDescent="0.25">
      <c r="G18" s="18" t="s">
        <v>42</v>
      </c>
      <c r="H18" s="23">
        <v>2457.72</v>
      </c>
    </row>
    <row r="19" ht="15" customHeight="1" spans="7:8" x14ac:dyDescent="0.25">
      <c r="G19" s="18" t="s">
        <v>22</v>
      </c>
      <c r="H19" s="24" t="str" cm="1">
        <f t="array" ref="H19">IF(IF(ISERROR(E2)+ISERROR($H$18)=2,ERROR.TYPE(E2)=ERROR.TYPE($H$18),IF(ISERROR(E2)+ISERROR($H$18)=1,FALSE,IF(ISNUMBER(E2)*ISNUMBER($H$18)=1,ABS(E2-$H$18)&lt;=1E-9*(1+ABS($H$18)),EXACT(E2&amp;"",$H$18&amp;"")))),"Klopt","Wijkt af")</f>
        <v>Klopt</v>
      </c>
    </row>
    <row r="20" ht="15" customHeight="1" x14ac:dyDescent="0.25"/>
    <row r="21" ht="15" customHeight="1" spans="7:8" x14ac:dyDescent="0.25">
      <c r="G21" s="17" t="s">
        <v>51</v>
      </c>
      <c r="H21"/>
    </row>
    <row r="22" ht="15" customHeight="1" spans="7:8" x14ac:dyDescent="0.25">
      <c r="G22"/>
      <c r="H22"/>
    </row>
    <row r="23" ht="15" customHeight="1" spans="7:8" x14ac:dyDescent="0.25">
      <c r="G23"/>
      <c r="H23"/>
    </row>
    <row r="24" ht="15" customHeight="1" spans="7:8" x14ac:dyDescent="0.25">
      <c r="G24"/>
      <c r="H24"/>
    </row>
  </sheetData>
  <mergeCells count="6">
    <mergeCell ref="G1:H2"/>
    <mergeCell ref="G3:H9"/>
    <mergeCell ref="G13:H13"/>
    <mergeCell ref="G15:H15"/>
    <mergeCell ref="G16:H16"/>
    <mergeCell ref="G21:H24"/>
  </mergeCells>
  <conditionalFormatting sqref="H19">
    <cfRule type="expression" dxfId="1" priority="1">
      <formula>H19&lt;&gt;"Klopt"</formula>
    </cfRule>
  </conditionalFormatting>
  <pageMargins left="0.5" right="0.5" top="0.6" bottom="0.6" header="0.3" footer="0.3"/>
  <pageSetup paperSize="9" orientation="landscape" scale="85"/>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22"/>
  <sheetViews>
    <sheetView workbookViewId="0" zoomScale="100">
      <selection activeCell="G2" sqref="G2"/>
    </sheetView>
  </sheetViews>
  <sheetFormatPr defaultRowHeight="15" outlineLevelRow="0" outlineLevelCol="0" x14ac:dyDescent="55"/>
  <cols>
    <col min="1" max="1" width="10" customWidth="1"/>
    <col min="2" max="2" width="14" customWidth="1"/>
    <col min="3" max="3" width="12" customWidth="1"/>
    <col min="4" max="4" width="10" customWidth="1"/>
    <col min="5" max="5" width="14" customWidth="1"/>
    <col min="6" max="6" width="25" customWidth="1"/>
    <col min="7" max="7" width="13" customWidth="1"/>
    <col min="9" max="9" width="12" customWidth="1"/>
    <col min="10" max="10" width="3" customWidth="1"/>
    <col min="11" max="11" width="20" customWidth="1"/>
    <col min="12" max="12" width="48" customWidth="1"/>
  </cols>
  <sheetData>
    <row r="1" ht="18" customHeight="1" spans="1:12" x14ac:dyDescent="0.25">
      <c r="A1" s="25" t="s">
        <v>52</v>
      </c>
      <c r="B1" s="11" t="s">
        <v>53</v>
      </c>
      <c r="C1" s="11" t="s">
        <v>31</v>
      </c>
      <c r="D1" s="11" t="s">
        <v>32</v>
      </c>
      <c r="E1" s="11" t="s">
        <v>54</v>
      </c>
      <c r="F1" s="11" t="s">
        <v>55</v>
      </c>
      <c r="I1" s="26" t="s">
        <v>56</v>
      </c>
      <c r="K1" s="12" t="s">
        <v>57</v>
      </c>
      <c r="L1"/>
    </row>
    <row r="2" ht="18" customHeight="1" spans="1:12" x14ac:dyDescent="0.25">
      <c r="A2" s="27" t="s">
        <v>58</v>
      </c>
      <c r="B2" s="13">
        <v>120000</v>
      </c>
      <c r="C2" s="14">
        <v>0.06</v>
      </c>
      <c r="D2" s="15">
        <v>48</v>
      </c>
      <c r="E2" s="13">
        <v>30000</v>
      </c>
      <c r="F2" s="13">
        <v>2818.2</v>
      </c>
      <c r="G2" s="28" t="str" cm="1">
        <f t="array" ref="G2">IF(ABS(ROUND(-PMT(C2/12, D2, B2, -E2), 2) - F2) &lt;= $I$2, "In orde", "Onderzoeken")</f>
        <v>Onderzoeken</v>
      </c>
      <c r="I2" s="29">
        <v>0.05</v>
      </c>
      <c r="K2"/>
      <c r="L2"/>
    </row>
    <row r="3" ht="15" customHeight="1" spans="1:12" x14ac:dyDescent="0.25">
      <c r="A3" s="27" t="s">
        <v>59</v>
      </c>
      <c r="B3" s="13">
        <v>85000</v>
      </c>
      <c r="C3" s="14">
        <v>0.054</v>
      </c>
      <c r="D3" s="15">
        <v>60</v>
      </c>
      <c r="E3" s="13">
        <v>10000</v>
      </c>
      <c r="F3" s="13">
        <v>1474.13</v>
      </c>
      <c r="K3" s="17" t="s">
        <v>60</v>
      </c>
      <c r="L3"/>
    </row>
    <row r="4" ht="15" customHeight="1" spans="1:12" x14ac:dyDescent="0.25">
      <c r="A4" s="27" t="s">
        <v>61</v>
      </c>
      <c r="B4" s="13">
        <v>42000</v>
      </c>
      <c r="C4" s="14">
        <v>0.065</v>
      </c>
      <c r="D4" s="15">
        <v>36</v>
      </c>
      <c r="E4" s="13">
        <v>6000</v>
      </c>
      <c r="F4" s="13">
        <v>1135.84</v>
      </c>
      <c r="K4"/>
      <c r="L4"/>
    </row>
    <row r="5" ht="15" customHeight="1" spans="11:12" x14ac:dyDescent="0.25">
      <c r="K5"/>
      <c r="L5"/>
    </row>
    <row r="6" ht="15" customHeight="1" spans="11:12" x14ac:dyDescent="0.25">
      <c r="K6"/>
      <c r="L6"/>
    </row>
    <row r="7" ht="15" customHeight="1" x14ac:dyDescent="0.25"/>
    <row r="8" ht="15" customHeight="1" spans="11:12" x14ac:dyDescent="0.25">
      <c r="K8" s="18" t="s">
        <v>35</v>
      </c>
      <c r="L8" s="19" t="s">
        <v>62</v>
      </c>
    </row>
    <row r="9" ht="15" customHeight="1" spans="11:11" x14ac:dyDescent="0.25">
      <c r="K9" s="18" t="s">
        <v>37</v>
      </c>
    </row>
    <row r="10" ht="15" customHeight="1" spans="11:12" x14ac:dyDescent="0.25">
      <c r="K10" s="20" t="s">
        <v>63</v>
      </c>
      <c r="L10" s="21"/>
    </row>
    <row r="11" ht="15" customHeight="1" spans="11:12" x14ac:dyDescent="0.25">
      <c r="K11" s="21"/>
      <c r="L11" s="21"/>
    </row>
    <row r="12" ht="15" customHeight="1" spans="11:11" x14ac:dyDescent="0.25">
      <c r="K12" s="18" t="s">
        <v>39</v>
      </c>
    </row>
    <row r="13" ht="15" customHeight="1" spans="11:12" x14ac:dyDescent="0.25">
      <c r="K13" s="20" t="s">
        <v>64</v>
      </c>
      <c r="L13" s="21"/>
    </row>
    <row r="14" ht="15" customHeight="1" spans="11:12" x14ac:dyDescent="0.25">
      <c r="K14" s="21"/>
      <c r="L14" s="21"/>
    </row>
    <row r="15" ht="15" customHeight="1" spans="11:12" x14ac:dyDescent="0.25">
      <c r="K15" s="22" t="s">
        <v>41</v>
      </c>
      <c r="L15"/>
    </row>
    <row r="16" ht="15" customHeight="1" x14ac:dyDescent="0.25"/>
    <row r="17" ht="15" customHeight="1" spans="11:12" x14ac:dyDescent="0.25">
      <c r="K17" s="18" t="s">
        <v>42</v>
      </c>
      <c r="L17" s="9" t="s">
        <v>65</v>
      </c>
    </row>
    <row r="18" ht="15" customHeight="1" spans="11:12" x14ac:dyDescent="0.25">
      <c r="K18" s="18" t="s">
        <v>22</v>
      </c>
      <c r="L18" s="24" t="str" cm="1">
        <f t="array" ref="L18">IF(IF(ISERROR(G2)+ISERROR($L$17)=2,ERROR.TYPE(G2)=ERROR.TYPE($L$17),IF(ISERROR(G2)+ISERROR($L$17)=1,FALSE,IF(ISNUMBER(G2)*ISNUMBER($L$17)=1,ABS(G2-$L$17)&lt;=1E-9*(1+ABS($L$17)),EXACT(G2&amp;"",$L$17&amp;"")))),"Klopt","Wijkt af")</f>
        <v>Klopt</v>
      </c>
    </row>
    <row r="19" ht="15" customHeight="1" x14ac:dyDescent="0.25"/>
    <row r="20" ht="15" customHeight="1" spans="11:12" x14ac:dyDescent="0.25">
      <c r="K20" s="17" t="s">
        <v>66</v>
      </c>
      <c r="L20"/>
    </row>
    <row r="21" ht="15" customHeight="1" spans="11:12" x14ac:dyDescent="0.25">
      <c r="K21"/>
      <c r="L21"/>
    </row>
    <row r="22" ht="15" customHeight="1" spans="11:12" x14ac:dyDescent="0.25">
      <c r="K22"/>
      <c r="L22"/>
    </row>
  </sheetData>
  <mergeCells count="6">
    <mergeCell ref="K1:L2"/>
    <mergeCell ref="K3:L6"/>
    <mergeCell ref="K10:L11"/>
    <mergeCell ref="K13:L14"/>
    <mergeCell ref="K15:L15"/>
    <mergeCell ref="K20:L22"/>
  </mergeCells>
  <conditionalFormatting sqref="L18">
    <cfRule type="expression" dxfId="2" priority="1">
      <formula>L18&lt;&gt;"Klopt"</formula>
    </cfRule>
  </conditionalFormatting>
  <pageMargins left="0.5" right="0.5" top="0.6" bottom="0.6" header="0.3" footer="0.3"/>
  <pageSetup paperSize="9" orientation="landscape" scale="71"/>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45"/>
  <sheetViews>
    <sheetView workbookViewId="0" zoomScale="100">
      <selection activeCell="G2" sqref="G2"/>
    </sheetView>
  </sheetViews>
  <sheetFormatPr defaultRowHeight="15" outlineLevelRow="0" outlineLevelCol="0" x14ac:dyDescent="55"/>
  <cols>
    <col min="1" max="1" width="29" customWidth="1"/>
    <col min="2" max="2" width="12" customWidth="1"/>
    <col min="3" max="3" width="10" customWidth="1"/>
    <col min="4" max="4" width="22" customWidth="1"/>
    <col min="5" max="5" width="13" customWidth="1"/>
    <col min="6" max="6" width="10" customWidth="1"/>
    <col min="7" max="7" width="13" customWidth="1"/>
    <col min="8" max="8" width="3" customWidth="1"/>
    <col min="9" max="9" width="20" customWidth="1"/>
    <col min="10" max="10" width="48" customWidth="1"/>
  </cols>
  <sheetData>
    <row r="1" ht="18" customHeight="1" spans="1:10" x14ac:dyDescent="0.25">
      <c r="A1" s="11" t="s">
        <v>44</v>
      </c>
      <c r="B1" s="11" t="s">
        <v>31</v>
      </c>
      <c r="C1" s="11" t="s">
        <v>67</v>
      </c>
      <c r="D1" s="11" t="s">
        <v>68</v>
      </c>
      <c r="E1" s="11" t="s">
        <v>69</v>
      </c>
      <c r="F1" s="11" t="s">
        <v>70</v>
      </c>
      <c r="I1" s="12" t="s">
        <v>71</v>
      </c>
      <c r="J1"/>
    </row>
    <row r="2" ht="18" customHeight="1" spans="1:10" x14ac:dyDescent="0.25">
      <c r="A2" s="13">
        <v>180000</v>
      </c>
      <c r="B2" s="14">
        <v>0.052</v>
      </c>
      <c r="C2" s="15">
        <v>5</v>
      </c>
      <c r="D2" s="15">
        <v>4</v>
      </c>
      <c r="E2" s="13">
        <v>12000</v>
      </c>
      <c r="F2" s="15">
        <v>1</v>
      </c>
      <c r="G2" s="16" cm="1">
        <f t="array" ref="G2">_xlfn.LET(
  _xlpm.presentValue, A2,
  _xlpm.perYear, D2,
  _xlpm.rate, B2 / _xlpm.perYear,
  _xlpm.periods, C2 * _xlpm.perYear,
  _xlpm.residual, E2,
  _xlpm.timing, F2,
  _xlpm.payment, ROUND(-PMT(_xlpm.rate, _xlpm.periods, _xlpm.presentValue, -_xlpm.residual, _xlpm.timing), 2),
  _xlpm.payment * _xlpm.periods + _xlpm.residual - _xlpm.presentValue
)</f>
        <v>24486.6</v>
      </c>
      <c r="I2"/>
      <c r="J2"/>
    </row>
    <row r="3" ht="15" customHeight="1" spans="9:10" x14ac:dyDescent="0.25">
      <c r="I3" s="17" t="s">
        <v>72</v>
      </c>
      <c r="J3"/>
    </row>
    <row r="4" ht="15" customHeight="1" spans="9:10" x14ac:dyDescent="0.25">
      <c r="I4"/>
      <c r="J4"/>
    </row>
    <row r="5" ht="15" customHeight="1" spans="9:10" x14ac:dyDescent="0.25">
      <c r="I5"/>
      <c r="J5"/>
    </row>
    <row r="6" ht="15" customHeight="1" spans="9:10" x14ac:dyDescent="0.25">
      <c r="I6"/>
      <c r="J6"/>
    </row>
    <row r="7" ht="15" customHeight="1" spans="9:10" x14ac:dyDescent="0.25">
      <c r="I7"/>
      <c r="J7"/>
    </row>
    <row r="8" ht="15" customHeight="1" spans="9:10" x14ac:dyDescent="0.25">
      <c r="I8"/>
      <c r="J8"/>
    </row>
    <row r="9" ht="15" customHeight="1" spans="9:10" x14ac:dyDescent="0.25">
      <c r="I9"/>
      <c r="J9"/>
    </row>
    <row r="10" ht="15" customHeight="1" spans="9:10" x14ac:dyDescent="0.25">
      <c r="I10"/>
      <c r="J10"/>
    </row>
    <row r="11" ht="15" customHeight="1" x14ac:dyDescent="0.25"/>
    <row r="12" ht="15" customHeight="1" spans="9:10" x14ac:dyDescent="0.25">
      <c r="I12" s="18" t="s">
        <v>35</v>
      </c>
      <c r="J12" s="19" t="s">
        <v>62</v>
      </c>
    </row>
    <row r="13" ht="15" customHeight="1" spans="9:9" x14ac:dyDescent="0.25">
      <c r="I13" s="18" t="s">
        <v>37</v>
      </c>
    </row>
    <row r="14" ht="15" customHeight="1" spans="9:10" x14ac:dyDescent="0.25">
      <c r="I14" s="20" t="s">
        <v>73</v>
      </c>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10" x14ac:dyDescent="0.25">
      <c r="I18" s="21"/>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9" x14ac:dyDescent="0.25">
      <c r="I24" s="18" t="s">
        <v>39</v>
      </c>
    </row>
    <row r="25" ht="15" customHeight="1" spans="9:10" x14ac:dyDescent="0.25">
      <c r="I25" s="20" t="s">
        <v>74</v>
      </c>
      <c r="J25" s="21"/>
    </row>
    <row r="26" ht="15" customHeight="1" spans="9:10" x14ac:dyDescent="0.25">
      <c r="I26" s="21"/>
      <c r="J26" s="21"/>
    </row>
    <row r="27" ht="15" customHeight="1" spans="9:10" x14ac:dyDescent="0.25">
      <c r="I27" s="21"/>
      <c r="J27" s="21"/>
    </row>
    <row r="28" ht="15" customHeight="1" spans="9:10" x14ac:dyDescent="0.25">
      <c r="I28" s="21"/>
      <c r="J28" s="21"/>
    </row>
    <row r="29" ht="15" customHeight="1" spans="9:10" x14ac:dyDescent="0.25">
      <c r="I29" s="21"/>
      <c r="J29" s="21"/>
    </row>
    <row r="30" ht="15" customHeight="1" spans="9:10" x14ac:dyDescent="0.25">
      <c r="I30" s="21"/>
      <c r="J30" s="21"/>
    </row>
    <row r="31" ht="15" customHeight="1" spans="9:10" x14ac:dyDescent="0.25">
      <c r="I31" s="21"/>
      <c r="J31" s="21"/>
    </row>
    <row r="32" ht="15" customHeight="1" spans="9:10" x14ac:dyDescent="0.25">
      <c r="I32" s="21"/>
      <c r="J32" s="21"/>
    </row>
    <row r="33" ht="15" customHeight="1" spans="9:10" x14ac:dyDescent="0.25">
      <c r="I33" s="21"/>
      <c r="J33" s="21"/>
    </row>
    <row r="34" ht="15" customHeight="1" spans="9:10" x14ac:dyDescent="0.25">
      <c r="I34" s="21"/>
      <c r="J34" s="21"/>
    </row>
    <row r="35" ht="15" customHeight="1" spans="9:10" x14ac:dyDescent="0.25">
      <c r="I35" s="22" t="s">
        <v>41</v>
      </c>
      <c r="J35"/>
    </row>
    <row r="36" ht="15" customHeight="1" x14ac:dyDescent="0.25"/>
    <row r="37" ht="15" customHeight="1" spans="9:10" x14ac:dyDescent="0.25">
      <c r="I37" s="18" t="s">
        <v>42</v>
      </c>
      <c r="J37" s="23">
        <v>24486.6</v>
      </c>
    </row>
    <row r="38" ht="15" customHeight="1" spans="9:10" x14ac:dyDescent="0.25">
      <c r="I38" s="18" t="s">
        <v>22</v>
      </c>
      <c r="J38" s="24" t="str" cm="1">
        <f t="array" ref="J38">IF(IF(ISERROR(G2)+ISERROR($J$37)=2,ERROR.TYPE(G2)=ERROR.TYPE($J$37),IF(ISERROR(G2)+ISERROR($J$37)=1,FALSE,IF(ISNUMBER(G2)*ISNUMBER($J$37)=1,ABS(G2-$J$37)&lt;=1E-9*(1+ABS($J$37)),EXACT(G2&amp;"",$J$37&amp;"")))),"Klopt","Wijkt af")</f>
        <v>Klopt</v>
      </c>
    </row>
    <row r="39" ht="15" customHeight="1" x14ac:dyDescent="0.25"/>
    <row r="40" ht="15" customHeight="1" spans="9:10" x14ac:dyDescent="0.25">
      <c r="I40" s="17" t="s">
        <v>75</v>
      </c>
      <c r="J40"/>
    </row>
    <row r="41" ht="15" customHeight="1" spans="9:10" x14ac:dyDescent="0.25">
      <c r="I41"/>
      <c r="J41"/>
    </row>
    <row r="42" ht="15" customHeight="1" spans="9:10" x14ac:dyDescent="0.25">
      <c r="I42"/>
      <c r="J42"/>
    </row>
    <row r="43" ht="15" customHeight="1" spans="9:10" x14ac:dyDescent="0.25">
      <c r="I43"/>
      <c r="J43"/>
    </row>
    <row r="44" ht="15" customHeight="1" spans="9:10" x14ac:dyDescent="0.25">
      <c r="I44"/>
      <c r="J44"/>
    </row>
    <row r="45" ht="15" customHeight="1" spans="9:10" x14ac:dyDescent="0.25">
      <c r="I45"/>
      <c r="J45"/>
    </row>
  </sheetData>
  <mergeCells count="6">
    <mergeCell ref="I1:J2"/>
    <mergeCell ref="I3:J10"/>
    <mergeCell ref="I14:J23"/>
    <mergeCell ref="I25:J34"/>
    <mergeCell ref="I35:J35"/>
    <mergeCell ref="I40:J45"/>
  </mergeCells>
  <conditionalFormatting sqref="J38">
    <cfRule type="expression" dxfId="3" priority="1">
      <formula>J38&lt;&gt;"Klopt"</formula>
    </cfRule>
  </conditionalFormatting>
  <pageMargins left="0.5" right="0.5" top="0.6" bottom="0.6" header="0.3" footer="0.3"/>
  <pageSetup paperSize="9" orientation="landscape" scale="71"/>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BET: Voorbeeldwerkmap van DivZero</dc:title>
  <dc:subject>Berekent het vaste bedrag per termijn van een lening of lease, op basis van de rente per termijn, het aantal termijnen en het geleende bedrag.</dc:subject>
  <dc:description/>
  <dc:language>nl-NL</dc:language>
  <cp:keywords/>
  <cp:category/>
  <cp:lastModifiedBy>DivZero</cp:lastModifiedBy>
  <dcterms:created xsi:type="dcterms:W3CDTF">2026-10-23T15:24:07Z</dcterms:created>
  <dcterms:modified xsi:type="dcterms:W3CDTF">2026-10-23T15:24:07Z</dcterms:modified>
</cp:coreProperties>
</file>