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'Beginner'!$A$1:$G$18</definedName>
    <definedName name="_xlnm.Print_Area" localSheetId="2">'Intermediate'!$A$1:$H$22</definedName>
    <definedName name="_xlnm.Print_Area" localSheetId="3">'Advanced'!$A$1:$L$22</definedName>
    <definedName name="_xlnm.Print_Area" localSheetId="4">'Master'!$A$1:$J$43</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<sst xmlns="http://schemas.openxmlformats.org/spreadsheetml/2006/main" count="102" uniqueCount="76">
  <si>
    <t>PMT</t>
  </si>
  <si>
    <t>DivZero example workbook</t>
  </si>
  <si>
    <t>What it does</t>
  </si>
  <si>
    <t>Calculates the fixed payment per period on a loan or lease, given the interest rate per period, the number of periods and the amount borrowed.</t>
  </si>
  <si>
    <t>Formula page</t>
  </si>
  <si>
    <t>https://divzero.app/en/functions/pmt/</t>
  </si>
  <si>
    <t>The examples in this file</t>
  </si>
  <si>
    <t>Beginner</t>
  </si>
  <si>
    <t>Recompute the monthly installment of a bank loan</t>
  </si>
  <si>
    <t>Intermediate</t>
  </si>
  <si>
    <t>Test a lease installment that is paid at the start of the month</t>
  </si>
  <si>
    <t>Advanced</t>
  </si>
  <si>
    <t>Flag loan installments that disagree with the contract, balloon included</t>
  </si>
  <si>
    <t>Master</t>
  </si>
  <si>
    <t>Total finance cost of a quarterly lease with a guaranteed residual value</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</si>
  <si>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</si>
  <si>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</si>
  <si>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</si>
  <si>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</si>
  <si>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</si>
  <si>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</si>
  <si>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</si>
  <si>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</si>
  <si>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</si>
  <si>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</si>
  <si>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</si>
  <si>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</si>
  <si>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</si>
  <si>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</si>
  <si>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</si>
  <si>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Loan amount</t>
  </si>
  <si>
    <t>Annual rate</t>
  </si>
  <si>
    <t>Months</t>
  </si>
  <si>
    <t>Beginner: Recompute the monthly installment of a bank loan</t>
  </si>
  <si>
    <t>Veldhuis Installatie BV took a bank loan of 250,000.00 at 4.8% per year to finance a new workshop, repayable in 60 equal monthly installments. The loan agreement is in the audit file. You recompute the monthly installment to test the amount the client pays.</t>
  </si>
  <si>
    <t>Formula cell</t>
  </si>
  <si>
    <t>D2</t>
  </si>
  <si>
    <t>Formula (comma separators)</t>
  </si>
  <si>
    <t>=PMT(B2/12, C2, A2)</t>
  </si>
  <si>
    <t>Formula (semicolon separators)</t>
  </si>
  <si>
    <t>=PMT(B2/12; C2; A2)</t>
  </si>
  <si>
    <t>Plain text. The formula in the cell itself follows your Excel's separators.</t>
  </si>
  <si>
    <t>Expected result</t>
  </si>
  <si>
    <t>Dataset: Loan agreement of Veldhuis Installatie BV: 250,000.00 at 4.8% per year, 60 monthly installments paid at the end of each month.</t>
  </si>
  <si>
    <t>Present value of payments</t>
  </si>
  <si>
    <t>Contract installment</t>
  </si>
  <si>
    <t>Intermediate: Test a lease installment that is paid at the start of the month</t>
  </si>
  <si>
    <t>Veldhuis Installatie BV leases service vans. Discounted at an incremental borrowing rate of 3.6% per year, the present value of all 36 monthly payments is 84,000.00. The first payment is due on the commencement date, so the lease liability under IFRS 16 at that date is 84,000.00 - 2,457.72 = 81,542.28, because only payments not yet paid count. The contract states an installment of 2,457.72, and you check that figure.</t>
  </si>
  <si>
    <t>E2</t>
  </si>
  <si>
    <t>=ROUND(-PMT(B2/12, C2, A2, 0, 1), 2)</t>
  </si>
  <si>
    <t>=ROUND(-PMT(B2/12; C2; A2; 0; 1); 2)</t>
  </si>
  <si>
    <t>Dataset: Payments are made in advance: the first one on the commencement date, the last one in month 36 of the term. The 84,000.00 is the present value of all payments, that is the liability before the first payment is made.</t>
  </si>
  <si>
    <t>Loan</t>
  </si>
  <si>
    <t>Principal</t>
  </si>
  <si>
    <t>Balloon</t>
  </si>
  <si>
    <t>Client installment</t>
  </si>
  <si>
    <t>Tolerance</t>
  </si>
  <si>
    <t>Advanced: Flag loan installments that disagree with the contract, balloon included</t>
  </si>
  <si>
    <t>L-01</t>
  </si>
  <si>
    <t>L-02</t>
  </si>
  <si>
    <t>The client's loan list shows three loans of Veldhuis Installatie BV, each with a balloon payment due together with the last monthly installment. You recompute each installment and compare it with the amount in the client's list. A difference of more than 5 cents (cell I2) needs follow-up.</t>
  </si>
  <si>
    <t>L-03</t>
  </si>
  <si>
    <t>G2</t>
  </si>
  <si>
    <t xml:space="preserve">=IF(ABS(ROUND(-PMT(C2/12, D2, B2, -E2), 2) - F2) &lt;= $I$2,
  "OK", "Investigate")</t>
  </si>
  <si>
    <t xml:space="preserve">=IF(ABS(ROUND(-PMT(C2/12; D2; B2; -E2); 2) - F2) &lt;= $I$2;
  "OK"; "Investigate")</t>
  </si>
  <si>
    <t>Investigate</t>
  </si>
  <si>
    <t>Dataset: The balloon is paid together with the last installment, at the end of the final month (month 48 for L-01). In a real sheet the list would run to many more loans; copy G2 down.</t>
  </si>
  <si>
    <t>Years</t>
  </si>
  <si>
    <t>Payments per year</t>
  </si>
  <si>
    <t>Residual value</t>
  </si>
  <si>
    <t>Type</t>
  </si>
  <si>
    <t>Master: Total finance cost of a quarterly lease with a guaranteed residual value</t>
  </si>
  <si>
    <t>Veldhuis Installatie BV leases a warehouse crane. Discounted at 5.2% per year, the present value of the 20 quarterly installments and the guaranteed residual value of 12,000.00 is 180,000.00. The client pays in advance, so the first installment is paid at commencement and the liability recognized then is 180,000.00 - 9,624.33 = 170,375.67. You recompute the installment and the total finance cost over the term (total paid minus 180,000.00), to test the total interest in the client's lease schedule.</t>
  </si>
  <si>
    <t xml:space="preserve">=LET(
  presentValue, A2,
  perYear, D2,
  rate, B2 / perYear,
  periods, C2 * perYear,
  residual, E2,
  timing, F2,
  payment, ROUND(-PMT(rate, periods, presentValue,
    -residual, timing), 2),
  payment * periods + residual - presentValue
)</t>
  </si>
  <si>
    <t xml:space="preserve">=LET(
  presentValue; A2;
  perYear; D2;
  rate; B2 / perYear;
  periods; C2 * perYear;
  residual; E2;
  timing; F2;
  payment; ROUND(-PMT(rate; periods; presentValue;
    -residual; timing); 2);
  payment * periods + residual - presentValue
)</t>
  </si>
  <si>
    <t>Dataset: Type 1 means payment in advance; the guaranteed residual value of 12,000.00 is due at the end of quarter 20. Assumption: the full residual is expected to be payable. IFRS 16 includes only the amount expected to be payable under the guarantee, so a lower expectation changes fv. LET needs Excel 2021 or Microsoft 365.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</si>
</sst>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right" vertical="center"/>
    </xf>
    <xf numFmtId="0" fontId="6" fillId="0" borderId="0" xfId="0" applyFont="1" applyAlignment="1">
      <alignment horizontal="left" vertical="top" wrapText="1"/>
    </xf>
    <xf numFmtId="164" fontId="4" fillId="0" borderId="1" xfId="0" applyNumberFormat="1" applyFont="1" applyBorder="1"/>
    <xf numFmtId="165" fontId="4" fillId="0" borderId="1" xfId="0" applyNumberFormat="1" applyFont="1" applyBorder="1"/>
    <xf numFmtId="3"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4" fillId="0" borderId="1" xfId="0" applyFont="1" applyBorder="1"/>
    <xf numFmtId="0" fontId="4" fillId="3" borderId="2" xfId="0" applyFont="1" applyFill="1" applyBorder="1"/>
    <xf numFmtId="164" fontId="4" fillId="2" borderId="1" xfId="0" applyNumberFormat="1"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pm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8"/>
  <sheetViews>
    <sheetView workbookViewId="0" zoomScale="100">
      <selection activeCell="D2" sqref="D2"/>
    </sheetView>
  </sheetViews>
  <sheetFormatPr defaultRowHeight="15" outlineLevelRow="0" outlineLevelCol="0" x14ac:dyDescent="55"/>
  <cols>
    <col min="1" max="2" width="14" customWidth="1"/>
    <col min="3" max="3" width="10" customWidth="1"/>
    <col min="4" max="4" width="13" customWidth="1"/>
    <col min="5" max="5" width="3" customWidth="1"/>
    <col min="6" max="6" width="20" customWidth="1"/>
    <col min="7" max="7" width="48" customWidth="1"/>
  </cols>
  <sheetData>
    <row r="1" ht="21" customHeight="1" spans="1:7" x14ac:dyDescent="0.25">
      <c r="A1" s="11" t="s">
        <v>30</v>
      </c>
      <c r="B1" s="11" t="s">
        <v>31</v>
      </c>
      <c r="C1" s="11" t="s">
        <v>32</v>
      </c>
      <c r="F1" s="12" t="s">
        <v>33</v>
      </c>
      <c r="G1"/>
    </row>
    <row r="2" ht="15" customHeight="1" spans="1:7" x14ac:dyDescent="0.25">
      <c r="A2" s="13">
        <v>250000</v>
      </c>
      <c r="B2" s="14">
        <v>0.048</v>
      </c>
      <c r="C2" s="15">
        <v>60</v>
      </c>
      <c r="D2" s="16" cm="1">
        <f t="array" ref="D2">PMT(B2/12, C2, A2)</f>
        <v>-4694.9355026</v>
      </c>
      <c r="F2" s="17" t="s">
        <v>34</v>
      </c>
      <c r="G2"/>
    </row>
    <row r="3" ht="15" customHeight="1" spans="6:7" x14ac:dyDescent="0.25">
      <c r="F3"/>
      <c r="G3"/>
    </row>
    <row r="4" ht="15" customHeight="1" spans="6:7" x14ac:dyDescent="0.25">
      <c r="F4"/>
      <c r="G4"/>
    </row>
    <row r="5" ht="15" customHeight="1" spans="6:7" x14ac:dyDescent="0.25">
      <c r="F5"/>
      <c r="G5"/>
    </row>
    <row r="6" ht="15" customHeight="1" x14ac:dyDescent="0.25"/>
    <row r="7" ht="15" customHeight="1" spans="6:7" x14ac:dyDescent="0.25">
      <c r="F7" s="18" t="s">
        <v>35</v>
      </c>
      <c r="G7" s="19" t="s">
        <v>36</v>
      </c>
    </row>
    <row r="8" ht="15" customHeight="1" spans="6:6" x14ac:dyDescent="0.25">
      <c r="F8" s="18" t="s">
        <v>37</v>
      </c>
    </row>
    <row r="9" ht="15" customHeight="1" spans="6:7" x14ac:dyDescent="0.25">
      <c r="F9" s="20" t="s">
        <v>38</v>
      </c>
      <c r="G9" s="21"/>
    </row>
    <row r="10" ht="15" customHeight="1" spans="6:6" x14ac:dyDescent="0.25">
      <c r="F10" s="18" t="s">
        <v>39</v>
      </c>
    </row>
    <row r="11" ht="15" customHeight="1" spans="6:7" x14ac:dyDescent="0.25">
      <c r="F11" s="20" t="s">
        <v>40</v>
      </c>
      <c r="G11" s="21"/>
    </row>
    <row r="12" ht="15" customHeight="1" spans="6:7" x14ac:dyDescent="0.25">
      <c r="F12" s="22" t="s">
        <v>41</v>
      </c>
      <c r="G12"/>
    </row>
    <row r="13" ht="15" customHeight="1" x14ac:dyDescent="0.25"/>
    <row r="14" ht="15" customHeight="1" spans="6:7" x14ac:dyDescent="0.25">
      <c r="F14" s="18" t="s">
        <v>42</v>
      </c>
      <c r="G14" s="23">
        <v>-4694.9355026</v>
      </c>
    </row>
    <row r="15" ht="15" customHeight="1" spans="6:7" x14ac:dyDescent="0.25">
      <c r="F15" s="18" t="s">
        <v>22</v>
      </c>
      <c r="G15" s="24" t="str" cm="1">
        <f t="array" ref="G15">IF(IF(ISERROR(D2)+ISERROR($G$14)=2,ERROR.TYPE(D2)=ERROR.TYPE($G$14),IF(ISERROR(D2)+ISERROR($G$14)=1,FALSE,IF(ISNUMBER(D2)*ISNUMBER($G$14)=1,ABS(D2-$G$14)&lt;=1E-9*(1+ABS($G$14)),EXACT(D2&amp;"",$G$14&amp;"")))),"OK","Differs")</f>
        <v>OK</v>
      </c>
    </row>
    <row r="16" ht="15" customHeight="1" x14ac:dyDescent="0.25"/>
    <row r="17" ht="15" customHeight="1" spans="6:7" x14ac:dyDescent="0.25">
      <c r="F17" s="17" t="s">
        <v>43</v>
      </c>
      <c r="G17"/>
    </row>
    <row r="18" ht="15" customHeight="1" spans="6:7" x14ac:dyDescent="0.25">
      <c r="F18"/>
      <c r="G18"/>
    </row>
  </sheetData>
  <mergeCells count="6">
    <mergeCell ref="F1:G1"/>
    <mergeCell ref="F2:G5"/>
    <mergeCell ref="F9:G9"/>
    <mergeCell ref="F11:G11"/>
    <mergeCell ref="F12:G12"/>
    <mergeCell ref="F17:G18"/>
  </mergeCells>
  <conditionalFormatting sqref="G15">
    <cfRule type="expression" dxfId="0" priority="1">
      <formula>G15&lt;&gt;"OK"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2"/>
  <sheetViews>
    <sheetView workbookViewId="0" zoomScale="100">
      <selection activeCell="E2" sqref="E2"/>
    </sheetView>
  </sheetViews>
  <sheetFormatPr defaultRowHeight="15" outlineLevelRow="0" outlineLevelCol="0" x14ac:dyDescent="55"/>
  <cols>
    <col min="1" max="1" width="28" customWidth="1"/>
    <col min="2" max="2" width="14" customWidth="1"/>
    <col min="3" max="3" width="10" customWidth="1"/>
    <col min="4" max="4" width="23" customWidth="1"/>
    <col min="5" max="5" width="12" customWidth="1"/>
    <col min="6" max="6" width="3" customWidth="1"/>
    <col min="7" max="7" width="20" customWidth="1"/>
    <col min="8" max="8" width="48" customWidth="1"/>
  </cols>
  <sheetData>
    <row r="1" ht="18" customHeight="1" spans="1:8" x14ac:dyDescent="0.25">
      <c r="A1" s="11" t="s">
        <v>44</v>
      </c>
      <c r="B1" s="11" t="s">
        <v>31</v>
      </c>
      <c r="C1" s="11" t="s">
        <v>32</v>
      </c>
      <c r="D1" s="11" t="s">
        <v>45</v>
      </c>
      <c r="G1" s="12" t="s">
        <v>46</v>
      </c>
      <c r="H1"/>
    </row>
    <row r="2" ht="18" customHeight="1" spans="1:8" x14ac:dyDescent="0.25">
      <c r="A2" s="13">
        <v>84000</v>
      </c>
      <c r="B2" s="14">
        <v>0.036</v>
      </c>
      <c r="C2" s="15">
        <v>36</v>
      </c>
      <c r="D2" s="13">
        <v>2457.72</v>
      </c>
      <c r="E2" s="16" cm="1">
        <f t="array" ref="E2">ROUND(-PMT(B2/12, C2, A2, 0, 1), 2)</f>
        <v>2457.72</v>
      </c>
      <c r="G2"/>
      <c r="H2"/>
    </row>
    <row r="3" ht="15" customHeight="1" spans="7:8" x14ac:dyDescent="0.25">
      <c r="G3" s="17" t="s">
        <v>47</v>
      </c>
      <c r="H3"/>
    </row>
    <row r="4" ht="15" customHeight="1" spans="7:8" x14ac:dyDescent="0.25">
      <c r="G4"/>
      <c r="H4"/>
    </row>
    <row r="5" ht="15" customHeight="1" spans="7:8" x14ac:dyDescent="0.25">
      <c r="G5"/>
      <c r="H5"/>
    </row>
    <row r="6" ht="15" customHeight="1" spans="7:8" x14ac:dyDescent="0.25">
      <c r="G6"/>
      <c r="H6"/>
    </row>
    <row r="7" ht="15" customHeight="1" spans="7:8" x14ac:dyDescent="0.25">
      <c r="G7"/>
      <c r="H7"/>
    </row>
    <row r="8" ht="15" customHeight="1" spans="7:8" x14ac:dyDescent="0.25">
      <c r="G8"/>
      <c r="H8"/>
    </row>
    <row r="9" ht="15" customHeight="1" x14ac:dyDescent="0.25"/>
    <row r="10" ht="15" customHeight="1" spans="7:8" x14ac:dyDescent="0.25">
      <c r="G10" s="18" t="s">
        <v>35</v>
      </c>
      <c r="H10" s="19" t="s">
        <v>48</v>
      </c>
    </row>
    <row r="11" ht="15" customHeight="1" spans="7:7" x14ac:dyDescent="0.25">
      <c r="G11" s="18" t="s">
        <v>37</v>
      </c>
    </row>
    <row r="12" ht="15" customHeight="1" spans="7:8" x14ac:dyDescent="0.25">
      <c r="G12" s="20" t="s">
        <v>49</v>
      </c>
      <c r="H12" s="21"/>
    </row>
    <row r="13" ht="15" customHeight="1" spans="7:7" x14ac:dyDescent="0.25">
      <c r="G13" s="18" t="s">
        <v>39</v>
      </c>
    </row>
    <row r="14" ht="15" customHeight="1" spans="7:8" x14ac:dyDescent="0.25">
      <c r="G14" s="20" t="s">
        <v>50</v>
      </c>
      <c r="H14" s="21"/>
    </row>
    <row r="15" ht="15" customHeight="1" spans="7:8" x14ac:dyDescent="0.25">
      <c r="G15" s="22" t="s">
        <v>41</v>
      </c>
      <c r="H15"/>
    </row>
    <row r="16" ht="15" customHeight="1" x14ac:dyDescent="0.25"/>
    <row r="17" ht="15" customHeight="1" spans="7:8" x14ac:dyDescent="0.25">
      <c r="G17" s="18" t="s">
        <v>42</v>
      </c>
      <c r="H17" s="23">
        <v>2457.72</v>
      </c>
    </row>
    <row r="18" ht="15" customHeight="1" spans="7:8" x14ac:dyDescent="0.25">
      <c r="G18" s="18" t="s">
        <v>22</v>
      </c>
      <c r="H18" s="24" t="str" cm="1">
        <f t="array" ref="H18">IF(IF(ISERROR(E2)+ISERROR($H$17)=2,ERROR.TYPE(E2)=ERROR.TYPE($H$17),IF(ISERROR(E2)+ISERROR($H$17)=1,FALSE,IF(ISNUMBER(E2)*ISNUMBER($H$17)=1,ABS(E2-$H$17)&lt;=1E-9*(1+ABS($H$17)),EXACT(E2&amp;"",$H$17&amp;"")))),"OK","Differs")</f>
        <v>OK</v>
      </c>
    </row>
    <row r="19" ht="15" customHeight="1" x14ac:dyDescent="0.25"/>
    <row r="20" ht="15" customHeight="1" spans="7:8" x14ac:dyDescent="0.25">
      <c r="G20" s="17" t="s">
        <v>51</v>
      </c>
      <c r="H20"/>
    </row>
    <row r="21" ht="15" customHeight="1" spans="7:8" x14ac:dyDescent="0.25">
      <c r="G21"/>
      <c r="H21"/>
    </row>
    <row r="22" ht="15" customHeight="1" spans="7:8" x14ac:dyDescent="0.25">
      <c r="G22"/>
      <c r="H22"/>
    </row>
  </sheetData>
  <mergeCells count="6">
    <mergeCell ref="G1:H2"/>
    <mergeCell ref="G3:H8"/>
    <mergeCell ref="G12:H12"/>
    <mergeCell ref="G14:H14"/>
    <mergeCell ref="G15:H15"/>
    <mergeCell ref="G20:H22"/>
  </mergeCells>
  <conditionalFormatting sqref="H18">
    <cfRule type="expression" dxfId="1" priority="1">
      <formula>H18&lt;&gt;"OK"</formula>
    </cfRule>
  </conditionalFormatting>
  <pageMargins left="0.5" right="0.5" top="0.6" bottom="0.6" header="0.3" footer="0.3"/>
  <pageSetup paperSize="9" orientation="landscape" scale="86"/>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1:L22"/>
  <sheetViews>
    <sheetView workbookViewId="0" zoomScale="100">
      <selection activeCell="G2" sqref="G2"/>
    </sheetView>
  </sheetViews>
  <sheetFormatPr defaultRowHeight="15" outlineLevelRow="0" outlineLevelCol="0" x14ac:dyDescent="55"/>
  <cols>
    <col min="1" max="1" width="10" customWidth="1"/>
    <col min="2" max="3" width="14" customWidth="1"/>
    <col min="4" max="4" width="10" customWidth="1"/>
    <col min="5" max="5" width="13" customWidth="1"/>
    <col min="6" max="6" width="21" customWidth="1"/>
    <col min="7" max="7" width="13" customWidth="1"/>
    <col min="9" max="9" width="11" customWidth="1"/>
    <col min="10" max="10" width="3" customWidth="1"/>
    <col min="11" max="11" width="20" customWidth="1"/>
    <col min="12" max="12" width="48" customWidth="1"/>
  </cols>
  <sheetData>
    <row r="1" ht="18" customHeight="1" spans="1:12" x14ac:dyDescent="0.25">
      <c r="A1" s="25" t="s">
        <v>52</v>
      </c>
      <c r="B1" s="11" t="s">
        <v>53</v>
      </c>
      <c r="C1" s="11" t="s">
        <v>31</v>
      </c>
      <c r="D1" s="11" t="s">
        <v>32</v>
      </c>
      <c r="E1" s="11" t="s">
        <v>54</v>
      </c>
      <c r="F1" s="11" t="s">
        <v>55</v>
      </c>
      <c r="I1" s="26" t="s">
        <v>56</v>
      </c>
      <c r="K1" s="12" t="s">
        <v>57</v>
      </c>
      <c r="L1"/>
    </row>
    <row r="2" ht="18" customHeight="1" spans="1:12" x14ac:dyDescent="0.25">
      <c r="A2" s="27" t="s">
        <v>58</v>
      </c>
      <c r="B2" s="13">
        <v>120000</v>
      </c>
      <c r="C2" s="14">
        <v>0.06</v>
      </c>
      <c r="D2" s="15">
        <v>48</v>
      </c>
      <c r="E2" s="13">
        <v>30000</v>
      </c>
      <c r="F2" s="13">
        <v>2818.2</v>
      </c>
      <c r="G2" s="28" t="str" cm="1">
        <f t="array" ref="G2">IF(ABS(ROUND(-PMT(C2/12, D2, B2, -E2), 2) - F2) &lt;= $I$2, "OK", "Investigate")</f>
        <v>Investigate</v>
      </c>
      <c r="I2" s="29">
        <v>0.05</v>
      </c>
      <c r="K2"/>
      <c r="L2"/>
    </row>
    <row r="3" ht="15" customHeight="1" spans="1:12" x14ac:dyDescent="0.25">
      <c r="A3" s="27" t="s">
        <v>59</v>
      </c>
      <c r="B3" s="13">
        <v>85000</v>
      </c>
      <c r="C3" s="14">
        <v>0.054</v>
      </c>
      <c r="D3" s="15">
        <v>60</v>
      </c>
      <c r="E3" s="13">
        <v>10000</v>
      </c>
      <c r="F3" s="13">
        <v>1474.13</v>
      </c>
      <c r="K3" s="17" t="s">
        <v>60</v>
      </c>
      <c r="L3"/>
    </row>
    <row r="4" ht="15" customHeight="1" spans="1:12" x14ac:dyDescent="0.25">
      <c r="A4" s="27" t="s">
        <v>61</v>
      </c>
      <c r="B4" s="13">
        <v>42000</v>
      </c>
      <c r="C4" s="14">
        <v>0.065</v>
      </c>
      <c r="D4" s="15">
        <v>36</v>
      </c>
      <c r="E4" s="13">
        <v>6000</v>
      </c>
      <c r="F4" s="13">
        <v>1135.84</v>
      </c>
      <c r="K4"/>
      <c r="L4"/>
    </row>
    <row r="5" ht="15" customHeight="1" spans="11:12" x14ac:dyDescent="0.25">
      <c r="K5"/>
      <c r="L5"/>
    </row>
    <row r="6" ht="15" customHeight="1" spans="11:12" x14ac:dyDescent="0.25">
      <c r="K6"/>
      <c r="L6"/>
    </row>
    <row r="7" ht="15" customHeight="1" x14ac:dyDescent="0.25"/>
    <row r="8" ht="15" customHeight="1" spans="11:12" x14ac:dyDescent="0.25">
      <c r="K8" s="18" t="s">
        <v>35</v>
      </c>
      <c r="L8" s="19" t="s">
        <v>62</v>
      </c>
    </row>
    <row r="9" ht="15" customHeight="1" spans="11:11" x14ac:dyDescent="0.25">
      <c r="K9" s="18" t="s">
        <v>37</v>
      </c>
    </row>
    <row r="10" ht="15" customHeight="1" spans="11:12" x14ac:dyDescent="0.25">
      <c r="K10" s="20" t="s">
        <v>63</v>
      </c>
      <c r="L10" s="21"/>
    </row>
    <row r="11" ht="15" customHeight="1" spans="11:12" x14ac:dyDescent="0.25">
      <c r="K11" s="21"/>
      <c r="L11" s="21"/>
    </row>
    <row r="12" ht="15" customHeight="1" spans="11:11" x14ac:dyDescent="0.25">
      <c r="K12" s="18" t="s">
        <v>39</v>
      </c>
    </row>
    <row r="13" ht="15" customHeight="1" spans="11:12" x14ac:dyDescent="0.25">
      <c r="K13" s="20" t="s">
        <v>64</v>
      </c>
      <c r="L13" s="21"/>
    </row>
    <row r="14" ht="15" customHeight="1" spans="11:12" x14ac:dyDescent="0.25">
      <c r="K14" s="21"/>
      <c r="L14" s="21"/>
    </row>
    <row r="15" ht="15" customHeight="1" spans="11:12" x14ac:dyDescent="0.25">
      <c r="K15" s="22" t="s">
        <v>41</v>
      </c>
      <c r="L15"/>
    </row>
    <row r="16" ht="15" customHeight="1" x14ac:dyDescent="0.25"/>
    <row r="17" ht="15" customHeight="1" spans="11:12" x14ac:dyDescent="0.25">
      <c r="K17" s="18" t="s">
        <v>42</v>
      </c>
      <c r="L17" s="9" t="s">
        <v>65</v>
      </c>
    </row>
    <row r="18" ht="15" customHeight="1" spans="11:12" x14ac:dyDescent="0.25">
      <c r="K18" s="18" t="s">
        <v>22</v>
      </c>
      <c r="L18" s="24" t="str" cm="1">
        <f t="array" ref="L18">IF(IF(ISERROR(G2)+ISERROR($L$17)=2,ERROR.TYPE(G2)=ERROR.TYPE($L$17),IF(ISERROR(G2)+ISERROR($L$17)=1,FALSE,IF(ISNUMBER(G2)*ISNUMBER($L$17)=1,ABS(G2-$L$17)&lt;=1E-9*(1+ABS($L$17)),EXACT(G2&amp;"",$L$17&amp;"")))),"OK","Differs")</f>
        <v>OK</v>
      </c>
    </row>
    <row r="19" ht="15" customHeight="1" x14ac:dyDescent="0.25"/>
    <row r="20" ht="15" customHeight="1" spans="11:12" x14ac:dyDescent="0.25">
      <c r="K20" s="17" t="s">
        <v>66</v>
      </c>
      <c r="L20"/>
    </row>
    <row r="21" ht="15" customHeight="1" spans="11:12" x14ac:dyDescent="0.25">
      <c r="K21"/>
      <c r="L21"/>
    </row>
    <row r="22" ht="15" customHeight="1" spans="11:12" x14ac:dyDescent="0.25">
      <c r="K22"/>
      <c r="L22"/>
    </row>
  </sheetData>
  <mergeCells count="6">
    <mergeCell ref="K1:L2"/>
    <mergeCell ref="K3:L6"/>
    <mergeCell ref="K10:L11"/>
    <mergeCell ref="K13:L14"/>
    <mergeCell ref="K15:L15"/>
    <mergeCell ref="K20:L22"/>
  </mergeCells>
  <conditionalFormatting sqref="L18">
    <cfRule type="expression" dxfId="2" priority="1">
      <formula>L18&lt;&gt;"OK"</formula>
    </cfRule>
  </conditionalFormatting>
  <pageMargins left="0.5" right="0.5" top="0.6" bottom="0.6" header="0.3" footer="0.3"/>
  <pageSetup paperSize="9" orientation="landscape" scale="73"/>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43"/>
  <sheetViews>
    <sheetView workbookViewId="0" zoomScale="100">
      <selection activeCell="G2" sqref="G2"/>
    </sheetView>
  </sheetViews>
  <sheetFormatPr defaultRowHeight="15" outlineLevelRow="0" outlineLevelCol="0" x14ac:dyDescent="55"/>
  <cols>
    <col min="1" max="1" width="28" customWidth="1"/>
    <col min="2" max="2" width="14" customWidth="1"/>
    <col min="3" max="3" width="10" customWidth="1"/>
    <col min="4" max="4" width="20" customWidth="1"/>
    <col min="5" max="5" width="17" customWidth="1"/>
    <col min="6" max="6" width="10" customWidth="1"/>
    <col min="7" max="7" width="13" customWidth="1"/>
    <col min="8" max="8" width="3" customWidth="1"/>
    <col min="9" max="9" width="20" customWidth="1"/>
    <col min="10" max="10" width="48" customWidth="1"/>
  </cols>
  <sheetData>
    <row r="1" ht="18" customHeight="1" spans="1:10" x14ac:dyDescent="0.25">
      <c r="A1" s="11" t="s">
        <v>44</v>
      </c>
      <c r="B1" s="11" t="s">
        <v>31</v>
      </c>
      <c r="C1" s="11" t="s">
        <v>67</v>
      </c>
      <c r="D1" s="11" t="s">
        <v>68</v>
      </c>
      <c r="E1" s="11" t="s">
        <v>69</v>
      </c>
      <c r="F1" s="11" t="s">
        <v>70</v>
      </c>
      <c r="I1" s="12" t="s">
        <v>71</v>
      </c>
      <c r="J1"/>
    </row>
    <row r="2" ht="18" customHeight="1" spans="1:10" x14ac:dyDescent="0.25">
      <c r="A2" s="13">
        <v>180000</v>
      </c>
      <c r="B2" s="14">
        <v>0.052</v>
      </c>
      <c r="C2" s="15">
        <v>5</v>
      </c>
      <c r="D2" s="15">
        <v>4</v>
      </c>
      <c r="E2" s="13">
        <v>12000</v>
      </c>
      <c r="F2" s="15">
        <v>1</v>
      </c>
      <c r="G2" s="16" cm="1">
        <f t="array" ref="G2">_xlfn.LET(
  _xlpm.presentValue, A2,
  _xlpm.perYear, D2,
  _xlpm.rate, B2 / _xlpm.perYear,
  _xlpm.periods, C2 * _xlpm.perYear,
  _xlpm.residual, E2,
  _xlpm.timing, F2,
  _xlpm.payment, ROUND(-PMT(_xlpm.rate, _xlpm.periods, _xlpm.presentValue, -_xlpm.residual, _xlpm.timing), 2),
  _xlpm.payment * _xlpm.periods + _xlpm.residual - _xlpm.presentValue
)</f>
        <v>24486.6</v>
      </c>
      <c r="I2"/>
      <c r="J2"/>
    </row>
    <row r="3" ht="15" customHeight="1" spans="9:10" x14ac:dyDescent="0.25">
      <c r="I3" s="17" t="s">
        <v>72</v>
      </c>
      <c r="J3"/>
    </row>
    <row r="4" ht="15" customHeight="1" spans="9:10" x14ac:dyDescent="0.25">
      <c r="I4"/>
      <c r="J4"/>
    </row>
    <row r="5" ht="15" customHeight="1" spans="9:10" x14ac:dyDescent="0.25">
      <c r="I5"/>
      <c r="J5"/>
    </row>
    <row r="6" ht="15" customHeight="1" spans="9:10" x14ac:dyDescent="0.25">
      <c r="I6"/>
      <c r="J6"/>
    </row>
    <row r="7" ht="15" customHeight="1" spans="9:10" x14ac:dyDescent="0.25">
      <c r="I7"/>
      <c r="J7"/>
    </row>
    <row r="8" ht="15" customHeight="1" spans="9:10" x14ac:dyDescent="0.25">
      <c r="I8"/>
      <c r="J8"/>
    </row>
    <row r="9" ht="15" customHeight="1" spans="9:10" x14ac:dyDescent="0.25">
      <c r="I9"/>
      <c r="J9"/>
    </row>
    <row r="10" ht="15" customHeight="1" x14ac:dyDescent="0.25"/>
    <row r="11" ht="15" customHeight="1" spans="9:10" x14ac:dyDescent="0.25">
      <c r="I11" s="18" t="s">
        <v>35</v>
      </c>
      <c r="J11" s="19" t="s">
        <v>62</v>
      </c>
    </row>
    <row r="12" ht="15" customHeight="1" spans="9:9" x14ac:dyDescent="0.25">
      <c r="I12" s="18" t="s">
        <v>37</v>
      </c>
    </row>
    <row r="13" ht="15" customHeight="1" spans="9:10" x14ac:dyDescent="0.25">
      <c r="I13" s="20" t="s">
        <v>73</v>
      </c>
      <c r="J13" s="21"/>
    </row>
    <row r="14" ht="15" customHeight="1" spans="9:10" x14ac:dyDescent="0.25">
      <c r="I14" s="21"/>
      <c r="J14" s="21"/>
    </row>
    <row r="15" ht="15" customHeight="1" spans="9:10" x14ac:dyDescent="0.25">
      <c r="I15" s="21"/>
      <c r="J15" s="21"/>
    </row>
    <row r="16" ht="15" customHeight="1" spans="9:10" x14ac:dyDescent="0.25">
      <c r="I16" s="21"/>
      <c r="J16" s="21"/>
    </row>
    <row r="17" ht="15" customHeight="1" spans="9:10" x14ac:dyDescent="0.25">
      <c r="I17" s="21"/>
      <c r="J17" s="21"/>
    </row>
    <row r="18" ht="15" customHeight="1" spans="9:10" x14ac:dyDescent="0.25">
      <c r="I18" s="21"/>
      <c r="J18" s="21"/>
    </row>
    <row r="19" ht="15" customHeight="1" spans="9:10" x14ac:dyDescent="0.25">
      <c r="I19" s="21"/>
      <c r="J19" s="21"/>
    </row>
    <row r="20" ht="15" customHeight="1" spans="9:10" x14ac:dyDescent="0.25">
      <c r="I20" s="21"/>
      <c r="J20" s="21"/>
    </row>
    <row r="21" ht="15" customHeight="1" spans="9:10" x14ac:dyDescent="0.25">
      <c r="I21" s="21"/>
      <c r="J21" s="21"/>
    </row>
    <row r="22" ht="15" customHeight="1" spans="9:10" x14ac:dyDescent="0.25">
      <c r="I22" s="21"/>
      <c r="J22" s="21"/>
    </row>
    <row r="23" ht="15" customHeight="1" spans="9:9" x14ac:dyDescent="0.25">
      <c r="I23" s="18" t="s">
        <v>39</v>
      </c>
    </row>
    <row r="24" ht="15" customHeight="1" spans="9:10" x14ac:dyDescent="0.25">
      <c r="I24" s="20" t="s">
        <v>74</v>
      </c>
      <c r="J24" s="21"/>
    </row>
    <row r="25" ht="15" customHeight="1" spans="9:10" x14ac:dyDescent="0.25">
      <c r="I25" s="21"/>
      <c r="J25" s="21"/>
    </row>
    <row r="26" ht="15" customHeight="1" spans="9:10" x14ac:dyDescent="0.25">
      <c r="I26" s="21"/>
      <c r="J26" s="21"/>
    </row>
    <row r="27" ht="15" customHeight="1" spans="9:10" x14ac:dyDescent="0.25">
      <c r="I27" s="21"/>
      <c r="J27" s="21"/>
    </row>
    <row r="28" ht="15" customHeight="1" spans="9:10" x14ac:dyDescent="0.25">
      <c r="I28" s="21"/>
      <c r="J28" s="21"/>
    </row>
    <row r="29" ht="15" customHeight="1" spans="9:10" x14ac:dyDescent="0.25">
      <c r="I29" s="21"/>
      <c r="J29" s="21"/>
    </row>
    <row r="30" ht="15" customHeight="1" spans="9:10" x14ac:dyDescent="0.25">
      <c r="I30" s="21"/>
      <c r="J30" s="21"/>
    </row>
    <row r="31" ht="15" customHeight="1" spans="9:10" x14ac:dyDescent="0.25">
      <c r="I31" s="21"/>
      <c r="J31" s="21"/>
    </row>
    <row r="32" ht="15" customHeight="1" spans="9:10" x14ac:dyDescent="0.25">
      <c r="I32" s="21"/>
      <c r="J32" s="21"/>
    </row>
    <row r="33" ht="15" customHeight="1" spans="9:10" x14ac:dyDescent="0.25">
      <c r="I33" s="21"/>
      <c r="J33" s="21"/>
    </row>
    <row r="34" ht="15" customHeight="1" spans="9:10" x14ac:dyDescent="0.25">
      <c r="I34" s="22" t="s">
        <v>41</v>
      </c>
      <c r="J34"/>
    </row>
    <row r="35" ht="15" customHeight="1" x14ac:dyDescent="0.25"/>
    <row r="36" ht="15" customHeight="1" spans="9:10" x14ac:dyDescent="0.25">
      <c r="I36" s="18" t="s">
        <v>42</v>
      </c>
      <c r="J36" s="23">
        <v>24486.6</v>
      </c>
    </row>
    <row r="37" ht="15" customHeight="1" spans="9:10" x14ac:dyDescent="0.25">
      <c r="I37" s="18" t="s">
        <v>22</v>
      </c>
      <c r="J37" s="24" t="str" cm="1">
        <f t="array" ref="J37">IF(IF(ISERROR(G2)+ISERROR($J$36)=2,ERROR.TYPE(G2)=ERROR.TYPE($J$36),IF(ISERROR(G2)+ISERROR($J$36)=1,FALSE,IF(ISNUMBER(G2)*ISNUMBER($J$36)=1,ABS(G2-$J$36)&lt;=1E-9*(1+ABS($J$36)),EXACT(G2&amp;"",$J$36&amp;"")))),"OK","Differs")</f>
        <v>OK</v>
      </c>
    </row>
    <row r="38" ht="15" customHeight="1" x14ac:dyDescent="0.25"/>
    <row r="39" ht="15" customHeight="1" spans="9:10" x14ac:dyDescent="0.25">
      <c r="I39" s="17" t="s">
        <v>75</v>
      </c>
      <c r="J39"/>
    </row>
    <row r="40" ht="15" customHeight="1" spans="9:10" x14ac:dyDescent="0.25">
      <c r="I40"/>
      <c r="J40"/>
    </row>
    <row r="41" ht="15" customHeight="1" spans="9:10" x14ac:dyDescent="0.25">
      <c r="I41"/>
      <c r="J41"/>
    </row>
    <row r="42" ht="15" customHeight="1" spans="9:10" x14ac:dyDescent="0.25">
      <c r="I42"/>
      <c r="J42"/>
    </row>
    <row r="43" ht="15" customHeight="1" spans="9:10" x14ac:dyDescent="0.25">
      <c r="I43"/>
      <c r="J43"/>
    </row>
  </sheetData>
  <mergeCells count="6">
    <mergeCell ref="I1:J2"/>
    <mergeCell ref="I3:J9"/>
    <mergeCell ref="I13:J22"/>
    <mergeCell ref="I24:J33"/>
    <mergeCell ref="I34:J34"/>
    <mergeCell ref="I39:J43"/>
  </mergeCells>
  <conditionalFormatting sqref="J37">
    <cfRule type="expression" dxfId="3" priority="1">
      <formula>J37&lt;&gt;"OK"</formula>
    </cfRule>
  </conditionalFormatting>
  <pageMargins left="0.5" right="0.5" top="0.6" bottom="0.6" header="0.3" footer="0.3"/>
  <pageSetup paperSize="9" orientation="landscape" scale="74"/>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PMT: DivZero example workbook</dc:title>
  <dc:subject>Calculates the fixed payment per period on a loan or lease, given the interest rate per period, the number of periods and the amount borrowed.</dc:subject>
  <dc:description/>
  <dc:language>en-US</dc:language>
  <cp:keywords/>
  <cp:category/>
  <cp:lastModifiedBy>DivZero</cp:lastModifiedBy>
  <dcterms:created xsi:type="dcterms:W3CDTF">2026-10-23T15:24:07Z</dcterms:created>
  <dcterms:modified xsi:type="dcterms:W3CDTF">2026-10-23T15:24:07Z</dcterms:modified>
</cp:coreProperties>
</file>